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560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U16" i="3"/>
  <c r="M13" i="5"/>
  <c r="O13"/>
  <c r="I13"/>
  <c r="I18" i="3" l="1"/>
  <c r="I17"/>
  <c r="I16"/>
  <c r="H17"/>
  <c r="H16"/>
  <c r="U18"/>
  <c r="U17"/>
  <c r="S17"/>
  <c r="S16"/>
  <c r="V13" i="5" l="1"/>
  <c r="W16" i="3" l="1"/>
  <c r="I19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<sst xmlns="http://schemas.openxmlformats.org/spreadsheetml/2006/main" count="434" uniqueCount="215">
  <si>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</si>
  <si>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</si>
  <si>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</si>
  <si>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</si>
  <si>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</si>
  <si>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</si>
  <si>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</si>
  <si>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</si>
  <si>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</si>
  <si>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</si>
  <si>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</si>
  <si>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</si>
  <si>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</si>
  <si>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</si>
  <si>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</si>
  <si>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</si>
  <si>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</si>
  <si>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</si>
  <si>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</si>
  <si>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</si>
  <si>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</si>
  <si>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</si>
  <si>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</si>
  <si>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</si>
  <si>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</si>
  <si>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</si>
  <si>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</si>
  <si>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</si>
  <si>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</si>
  <si>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</si>
  <si>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</si>
  <si>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</si>
  <si>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</si>
  <si>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</si>
  <si>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</si>
  <si>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</si>
  <si>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</si>
  <si>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</si>
  <si>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</si>
  <si>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</si>
  <si>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</si>
  <si>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</si>
  <si>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</si>
  <si>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</si>
  <si>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</si>
  <si>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</si>
  <si>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</si>
  <si>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</si>
  <si>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</si>
  <si>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</si>
  <si>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</si>
  <si>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</si>
  <si>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</si>
  <si>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</si>
  <si>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</si>
  <si>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</si>
  <si>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</si>
  <si>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</si>
  <si>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</si>
  <si>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</si>
  <si>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</si>
  <si>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</si>
  <si>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</si>
  <si>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</si>
  <si>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</si>
  <si>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</si>
  <si>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</si>
  <si>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</si>
  <si>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</si>
  <si>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</si>
  <si>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</si>
  <si>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</si>
  <si>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</si>
  <si>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</si>
  <si>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</si>
  <si>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</si>
  <si>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</si>
  <si>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</si>
  <si>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</si>
  <si>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</si>
  <si>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</si>
  <si>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</si>
  <si>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</si>
  <si>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</si>
  <si>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</si>
  <si>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</si>
  <si>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</si>
  <si>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</si>
  <si>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</si>
  <si>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</si>
  <si>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</si>
  <si>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</si>
  <si>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</si>
  <si>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</si>
  <si>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</si>
  <si>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</si>
  <si>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</si>
  <si>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</si>
  <si>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</si>
  <si>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</si>
  <si>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</si>
  <si>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</si>
  <si>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</si>
  <si>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</si>
  <si>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</si>
  <si>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</si>
  <si>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</si>
  <si>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</si>
  <si>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</si>
  <si>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</si>
  <si>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</si>
  <si>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</si>
  <si>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</si>
  <si>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</si>
  <si>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</si>
  <si>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</si>
  <si>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</si>
  <si>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</si>
  <si>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</si>
  <si>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</si>
  <si>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</si>
  <si>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</si>
  <si>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</si>
  <si>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</si>
  <si>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</si>
  <si>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</si>
  <si>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</si>
  <si>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</si>
  <si>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</si>
  <si>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</si>
  <si>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</si>
  <si>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</si>
  <si>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</si>
  <si>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</si>
  <si>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</si>
  <si>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</si>
  <si>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</si>
  <si>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</si>
  <si>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</si>
  <si>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</si>
  <si>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</si>
  <si>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</si>
  <si>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</si>
  <si>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</si>
  <si>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</si>
  <si>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</si>
  <si>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</si>
  <si>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</si>
  <si>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</si>
  <si>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</si>
  <si>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</si>
  <si>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</si>
  <si>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</si>
  <si>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</si>
  <si>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</si>
  <si>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</si>
  <si>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</si>
  <si>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</si>
  <si>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</si>
  <si>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</si>
  <si>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</si>
  <si>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</si>
  <si>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</si>
  <si>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</si>
  <si>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</si>
  <si>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</si>
  <si>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</si>
  <si>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</si>
  <si>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</si>
  <si>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</si>
  <si>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</si>
  <si>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</si>
  <si>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</si>
  <si>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</si>
  <si>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</si>
  <si>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</si>
  <si>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</si>
  <si>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</si>
  <si>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</si>
  <si>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</si>
  <si>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</si>
  <si>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</si>
  <si>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</si>
  <si>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</si>
  <si>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</si>
  <si>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</si>
  <si>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</si>
  <si>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</si>
  <si>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</si>
  <si>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</si>
  <si>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</si>
  <si>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</si>
  <si>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</si>
  <si>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</si>
  <si>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</si>
  <si>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</si>
  <si>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</si>
  <si>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</si>
  <si>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</si>
  <si>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</si>
  <si>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</si>
  <si>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</si>
  <si>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</si>
  <si>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</si>
  <si>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</si>
  <si>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</si>
  <si>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</si>
  <si>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</si>
  <si>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</si>
  <si>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</si>
  <si>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 xml:space="preserve">   Остаток долга на "01"01.2018г.</t>
  </si>
  <si>
    <t xml:space="preserve"> Погашено на "01"01.2018г.</t>
  </si>
  <si>
    <t>на 01.01.2018г.</t>
  </si>
  <si>
    <t>за период с 01.01.2017  по 31.1.2017</t>
  </si>
  <si>
    <t>за период с 01.01.2017  по   31.12.2017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</si>
</sst>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T28" sqref="T2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211</v>
      </c>
      <c r="T8" s="44"/>
      <c r="U8" s="109"/>
      <c r="V8" s="107"/>
      <c r="W8" s="107"/>
      <c r="X8" s="126" t="s">
        <v>210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6">
        <f>275500+275500+275500+275500+275500+275500+275500+275500+275500+275500+275500+275500</f>
        <v>3306000</v>
      </c>
      <c r="I16" s="122">
        <f>11046.79+9522.44+10050.47+9341.07+9220.19+8254.16+8193.67+7680.41+6940.82+6699.18+6019.97+5778.33</f>
        <v>98747.500000000015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275500+275500+275500+275500+275500+275500+275500+275500+275500+275500+275500+275500</f>
        <v>3306000</v>
      </c>
      <c r="T16" s="122">
        <v>0</v>
      </c>
      <c r="U16" s="122">
        <f>11046.79+9522.44+10050.47+9341.07+9220.19+8254.16+8193.67+7680.41+6940.82+6699.18+6019.97+5778.33</f>
        <v>98747.500000000015</v>
      </c>
      <c r="V16" s="16">
        <v>0</v>
      </c>
      <c r="W16" s="122">
        <f>SUM(S16:V16)</f>
        <v>3404747.5</v>
      </c>
      <c r="X16" s="16">
        <f>+J16-S16</f>
        <v>3304000</v>
      </c>
      <c r="Y16" s="16">
        <v>0</v>
      </c>
      <c r="Z16" s="122">
        <v>0</v>
      </c>
      <c r="AA16" s="16"/>
      <c r="AB16" s="125">
        <f>SUM(X16:AA16)</f>
        <v>3304000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6">
        <f>135250+135250+135250+135250+135250+135250+135250+135250+135250+135250+135250+135250</f>
        <v>1623000</v>
      </c>
      <c r="I17" s="122">
        <f>5424.82+4676.32+4935.7+4587.38+4528.1+4053.79+4024.15+3772.18+3409.04+3290.47+2956.97+2838.4</f>
        <v>48497.320000000007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135250+135250+135250+135250+135250+135250+135250+135250+135250+135250+135250+135250</f>
        <v>1623000</v>
      </c>
      <c r="T17" s="122">
        <v>0</v>
      </c>
      <c r="U17" s="122">
        <f>5424.82+4676.32+4935.7+4587.38+4528.1+4053.79+4024.15+3772.18+3409.04+3290.47+2956.97+2838.4</f>
        <v>48497.320000000007</v>
      </c>
      <c r="V17" s="16">
        <v>0</v>
      </c>
      <c r="W17" s="122">
        <f>SUM(S17:V17)</f>
        <v>1671497.32</v>
      </c>
      <c r="X17" s="16">
        <f>+J17-S17</f>
        <v>1623000</v>
      </c>
      <c r="Y17" s="16">
        <v>0</v>
      </c>
      <c r="Z17" s="122">
        <v>0</v>
      </c>
      <c r="AA17" s="16"/>
      <c r="AB17" s="16">
        <f>SUM(X17:AA17)</f>
        <v>1623000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234.67+211.96+234.67+227.1+234.67+227.1+234.67+234.67+227.1+234.67+227.1+234.67</f>
        <v>2763.05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234.67+211.96+234.67+227.1+234.67+227.1+234.67+234.67+227.1+234.67+227.1+234.67</f>
        <v>2763.05</v>
      </c>
      <c r="V18" s="16">
        <v>0</v>
      </c>
      <c r="W18" s="122">
        <f>SUM(S18:V18)</f>
        <v>2763.05</v>
      </c>
      <c r="X18" s="16">
        <f>+J18-S18</f>
        <v>2763000</v>
      </c>
      <c r="Y18" s="16">
        <v>0</v>
      </c>
      <c r="Z18" s="122">
        <v>0</v>
      </c>
      <c r="AA18" s="16">
        <v>0</v>
      </c>
      <c r="AB18" s="16">
        <f>SUM(X18:AA18)</f>
        <v>2763000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4929000</v>
      </c>
      <c r="I19" s="18">
        <f t="shared" si="0"/>
        <v>150007.87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4929000</v>
      </c>
      <c r="T19" s="18">
        <f t="shared" si="0"/>
        <v>0</v>
      </c>
      <c r="U19" s="18">
        <f t="shared" si="0"/>
        <v>150007.87</v>
      </c>
      <c r="V19" s="18">
        <f t="shared" si="0"/>
        <v>0</v>
      </c>
      <c r="W19" s="18">
        <f t="shared" si="0"/>
        <v>5079007.87</v>
      </c>
      <c r="X19" s="18">
        <f t="shared" si="0"/>
        <v>7690000</v>
      </c>
      <c r="Y19" s="18">
        <f t="shared" si="0"/>
        <v>0</v>
      </c>
      <c r="Z19" s="18">
        <f t="shared" si="0"/>
        <v>0</v>
      </c>
      <c r="AA19" s="18">
        <f t="shared" si="0"/>
        <v>0</v>
      </c>
      <c r="AB19" s="18">
        <f t="shared" si="0"/>
        <v>7690000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213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B1" sqref="B1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214</v>
      </c>
    </row>
    <row r="4" spans="1:25">
      <c r="B4" s="69" t="s">
        <v>208</v>
      </c>
      <c r="F4" s="106">
        <v>35179.599999999999</v>
      </c>
      <c r="G4" s="69" t="s">
        <v>154</v>
      </c>
      <c r="O4" s="69" t="s">
        <v>156</v>
      </c>
      <c r="U4" s="90">
        <v>151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16706.28+14410.72+15220.84+14155.55+13982.96+12535.05+12452.49+11687.26+10576.96+10224.32+9204.04+8851.4</f>
        <v>150007.87000000002</v>
      </c>
      <c r="J13" s="97">
        <v>0</v>
      </c>
      <c r="K13" s="97">
        <v>0</v>
      </c>
      <c r="L13" s="97">
        <f>SUM(I13:K13)-J13</f>
        <v>150007.87000000002</v>
      </c>
      <c r="M13" s="97">
        <f>410750+410750+410750+410750+410750+410750+410750+410750+410750+410750+410750+410750</f>
        <v>4929000</v>
      </c>
      <c r="N13" s="97">
        <v>0</v>
      </c>
      <c r="O13" s="97">
        <f>16706.28+14410.72+15220.84+14155.55+13982.96+12535.05+12452.49+11687.26+10576.96+10224.32+9204.04+8851.4</f>
        <v>150007.87000000002</v>
      </c>
      <c r="P13" s="97">
        <v>0</v>
      </c>
      <c r="Q13" s="97">
        <v>0</v>
      </c>
      <c r="R13" s="97">
        <f>SUM(M13:Q13)-N13-P13</f>
        <v>5079007.87</v>
      </c>
      <c r="S13" s="97">
        <v>0</v>
      </c>
      <c r="T13" s="96">
        <f>+C13+H13-M13-S13</f>
        <v>7690000</v>
      </c>
      <c r="U13" s="96">
        <f>+D13-N13</f>
        <v>0</v>
      </c>
      <c r="V13" s="96">
        <f>+I13-O13</f>
        <v>0</v>
      </c>
      <c r="W13" s="97">
        <v>0</v>
      </c>
      <c r="X13" s="96">
        <f>+F13+K13-Q13</f>
        <v>0</v>
      </c>
      <c r="Y13" s="97">
        <f>SUM(T13:X13)-U13-W13</f>
        <v>7690000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150007.87000000002</v>
      </c>
      <c r="J15" s="96">
        <f>SUM(J11:J14)</f>
        <v>0</v>
      </c>
      <c r="K15" s="96">
        <f>SUM(K11:K14)</f>
        <v>0</v>
      </c>
      <c r="L15" s="96">
        <f>SUM(L11:L14)</f>
        <v>150007.87000000002</v>
      </c>
      <c r="M15" s="96">
        <f t="shared" si="0"/>
        <v>4929000</v>
      </c>
      <c r="N15" s="96">
        <f t="shared" si="0"/>
        <v>0</v>
      </c>
      <c r="O15" s="96">
        <f t="shared" si="0"/>
        <v>150007.87000000002</v>
      </c>
      <c r="P15" s="96">
        <f t="shared" si="0"/>
        <v>0</v>
      </c>
      <c r="Q15" s="96">
        <f t="shared" si="0"/>
        <v>0</v>
      </c>
      <c r="R15" s="96">
        <f t="shared" si="0"/>
        <v>5079007.87</v>
      </c>
      <c r="S15" s="96">
        <f t="shared" si="0"/>
        <v>0</v>
      </c>
      <c r="T15" s="96">
        <f t="shared" si="0"/>
        <v>7690000</v>
      </c>
      <c r="U15" s="96">
        <f t="shared" si="0"/>
        <v>0</v>
      </c>
      <c r="V15" s="96">
        <f t="shared" si="0"/>
        <v>0</v>
      </c>
      <c r="W15" s="96">
        <f t="shared" si="0"/>
        <v>0</v>
      </c>
      <c r="X15" s="96">
        <f t="shared" si="0"/>
        <v>0</v>
      </c>
      <c r="Y15" s="96">
        <f t="shared" si="0"/>
        <v>7690000</v>
      </c>
    </row>
    <row r="16" spans="1:25">
      <c r="B16" s="83"/>
      <c r="C16" s="84"/>
      <c r="Q16" s="123"/>
    </row>
    <row r="17" spans="2:20">
      <c r="B17" s="83"/>
      <c r="C17" s="84"/>
      <c r="T17" s="123"/>
    </row>
    <row r="18" spans="2:20">
      <c r="B18" s="85"/>
    </row>
    <row r="19" spans="2:20">
      <c r="B19" s="67" t="s">
        <v>204</v>
      </c>
      <c r="M19" s="86" t="s">
        <v>35</v>
      </c>
    </row>
    <row r="20" spans="2:20">
      <c r="B20" s="67" t="s">
        <v>84</v>
      </c>
    </row>
    <row r="23" spans="2:20">
      <c r="B23" s="87" t="s">
        <v>62</v>
      </c>
    </row>
    <row r="24" spans="2:20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2017-12-21T04:31:46Z</cp:lastPrinted>
  <dcterms:created xsi:type="dcterms:W3CDTF">2002-01-03T23:53:03Z</dcterms:created>
  <dcterms:modified xsi:type="dcterms:W3CDTF">2020-01-22T23:28:21Z</dcterms:modified>
</cp:coreProperties>
</file>