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4240" windowHeight="1198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Z17" i="3"/>
  <c r="Z16"/>
  <c r="Z18"/>
  <c r="R18" l="1"/>
  <c r="R17"/>
  <c r="R16"/>
  <c r="I18" l="1"/>
  <c r="I17"/>
  <c r="I16"/>
  <c r="I19" l="1"/>
  <c r="V13" i="5" l="1"/>
  <c r="W16" i="3" l="1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<sst xmlns="http://schemas.openxmlformats.org/spreadsheetml/2006/main" count="433" uniqueCount="217">
  <si>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</si>
  <si>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</si>
  <si>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</si>
  <si>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</si>
  <si>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</si>
  <si>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</si>
  <si>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</si>
  <si>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</si>
  <si>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</si>
  <si>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</si>
  <si>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</si>
  <si>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</si>
  <si>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</si>
  <si>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</si>
  <si>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</si>
  <si>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</si>
  <si>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</si>
  <si>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</si>
  <si>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</si>
  <si>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</si>
  <si>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</si>
  <si>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</si>
  <si>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</si>
  <si>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</si>
  <si>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</si>
  <si>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</si>
  <si>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</si>
  <si>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</si>
  <si>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</si>
  <si>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</si>
  <si>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</si>
  <si>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</si>
  <si>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</si>
  <si>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</si>
  <si>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</si>
  <si>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</si>
  <si>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</si>
  <si>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</si>
  <si>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</si>
  <si>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</si>
  <si>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</si>
  <si>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</si>
  <si>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</si>
  <si>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</si>
  <si>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</si>
  <si>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</si>
  <si>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</si>
  <si>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</si>
  <si>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</si>
  <si>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</si>
  <si>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</si>
  <si>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</si>
  <si>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</si>
  <si>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</si>
  <si>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</si>
  <si>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</si>
  <si>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</si>
  <si>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</si>
  <si>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</si>
  <si>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</si>
  <si>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</si>
  <si>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</si>
  <si>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</si>
  <si>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</si>
  <si>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</si>
  <si>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</si>
  <si>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</si>
  <si>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</si>
  <si>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</si>
  <si>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</si>
  <si>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</si>
  <si>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</si>
  <si>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</si>
  <si>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</si>
  <si>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</si>
  <si>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</si>
  <si>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</si>
  <si>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</si>
  <si>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</si>
  <si>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</si>
  <si>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</si>
  <si>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</si>
  <si>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</si>
  <si>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</si>
  <si>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</si>
  <si>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</si>
  <si>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</si>
  <si>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</si>
  <si>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</si>
  <si>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</si>
  <si>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</si>
  <si>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</si>
  <si>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</si>
  <si>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</si>
  <si>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</si>
  <si>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</si>
  <si>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</si>
  <si>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</si>
  <si>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</si>
  <si>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</si>
  <si>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</si>
  <si>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</si>
  <si>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</si>
  <si>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</si>
  <si>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</si>
  <si>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</si>
  <si>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</si>
  <si>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</si>
  <si>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</si>
  <si>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</si>
  <si>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</si>
  <si>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</si>
  <si>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</si>
  <si>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</si>
  <si>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</si>
  <si>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</si>
  <si>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</si>
  <si>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</si>
  <si>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</si>
  <si>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</si>
  <si>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</si>
  <si>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</si>
  <si>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</si>
  <si>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</si>
  <si>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</si>
  <si>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</si>
  <si>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</si>
  <si>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</si>
  <si>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</si>
  <si>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</si>
  <si>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</si>
  <si>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</si>
  <si>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</si>
  <si>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</si>
  <si>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</si>
  <si>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</si>
  <si>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</si>
  <si>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</si>
  <si>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</si>
  <si>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</si>
  <si>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</si>
  <si>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</si>
  <si>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</si>
  <si>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</si>
  <si>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</si>
  <si>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</si>
  <si>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</si>
  <si>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</si>
  <si>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</si>
  <si>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</si>
  <si>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</si>
  <si>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</si>
  <si>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</si>
  <si>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</si>
  <si>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</si>
  <si>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</si>
  <si>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</si>
  <si>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</si>
  <si>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</si>
  <si>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</si>
  <si>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</si>
  <si>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</si>
  <si>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</si>
  <si>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</si>
  <si>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</si>
  <si>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</si>
  <si>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</si>
  <si>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</si>
  <si>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</si>
  <si>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</si>
  <si>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</si>
  <si>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</si>
  <si>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</si>
  <si>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</si>
  <si>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</si>
  <si>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</si>
  <si>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</si>
  <si>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</si>
  <si>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</si>
  <si>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</si>
  <si>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</si>
  <si>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</si>
  <si>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</si>
  <si>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</si>
  <si>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</si>
  <si>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</si>
  <si>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</si>
  <si>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</si>
  <si>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</si>
  <si>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</si>
  <si>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</si>
  <si>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</si>
  <si>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</si>
  <si>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</si>
  <si>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</si>
  <si>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</si>
  <si>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</si>
  <si>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</si>
  <si>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</si>
  <si>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</si>
  <si>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</si>
  <si>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</si>
  <si>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</si>
  <si>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</si>
  <si>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</si>
  <si>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</si>
  <si>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 xml:space="preserve">        Остаток долга на 1 января 2018 года</t>
  </si>
  <si>
    <t>в 2018 году</t>
  </si>
  <si>
    <t>на 01.06.2018г.</t>
  </si>
  <si>
    <t>за период с 01.01.2018  по 31.05.2018</t>
  </si>
  <si>
    <t>Начислено на "01"06.2018г.</t>
  </si>
  <si>
    <t xml:space="preserve"> Погашено на "01"06.2018г.</t>
  </si>
  <si>
    <t xml:space="preserve">   Остаток долга на "01"06.2018г.</t>
  </si>
  <si>
    <t>за период с 01.01.2018  по   31.05.2018</t>
  </si>
  <si>
    <t>Исполнитель Шайдурова А.В.</t>
  </si>
  <si>
    <t>Тел 51-2-01</t>
  </si>
  <si>
    <t>Тел.51-2-01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</si>
</sst>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E23" sqref="E23:E24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208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31" t="s">
        <v>214</v>
      </c>
    </row>
    <row r="25" spans="1:90">
      <c r="A25" s="131" t="s">
        <v>215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0" sqref="A20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208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3" t="s">
        <v>88</v>
      </c>
      <c r="C7" s="132" t="s">
        <v>89</v>
      </c>
      <c r="D7" s="134" t="s">
        <v>90</v>
      </c>
      <c r="E7" s="73" t="s">
        <v>82</v>
      </c>
      <c r="F7" s="133" t="s">
        <v>91</v>
      </c>
      <c r="G7" s="132" t="s">
        <v>92</v>
      </c>
      <c r="H7" s="134" t="s">
        <v>93</v>
      </c>
      <c r="I7" s="73" t="s">
        <v>94</v>
      </c>
      <c r="J7" s="135" t="s">
        <v>95</v>
      </c>
      <c r="K7" s="75" t="s">
        <v>2</v>
      </c>
      <c r="L7" s="135" t="s">
        <v>96</v>
      </c>
      <c r="M7" s="77" t="s">
        <v>97</v>
      </c>
      <c r="N7" s="73" t="s">
        <v>3</v>
      </c>
      <c r="O7" s="133" t="s">
        <v>98</v>
      </c>
      <c r="P7" s="132" t="s">
        <v>99</v>
      </c>
      <c r="Q7" s="132" t="s">
        <v>100</v>
      </c>
      <c r="R7" s="132" t="s">
        <v>101</v>
      </c>
      <c r="S7" s="132" t="s">
        <v>102</v>
      </c>
      <c r="T7" s="132" t="s">
        <v>103</v>
      </c>
      <c r="U7" s="132" t="s">
        <v>104</v>
      </c>
      <c r="V7" s="132"/>
      <c r="W7" s="132" t="s">
        <v>105</v>
      </c>
      <c r="X7" s="132" t="s">
        <v>106</v>
      </c>
    </row>
    <row r="8" spans="1:40" ht="111" customHeight="1">
      <c r="A8" s="72" t="s">
        <v>16</v>
      </c>
      <c r="B8" s="133"/>
      <c r="C8" s="132"/>
      <c r="D8" s="134"/>
      <c r="E8" s="72" t="s">
        <v>107</v>
      </c>
      <c r="F8" s="133"/>
      <c r="G8" s="132"/>
      <c r="H8" s="134"/>
      <c r="I8" s="72" t="s">
        <v>41</v>
      </c>
      <c r="J8" s="135"/>
      <c r="K8" s="76" t="s">
        <v>108</v>
      </c>
      <c r="L8" s="135"/>
      <c r="M8" s="78" t="s">
        <v>109</v>
      </c>
      <c r="N8" s="72" t="s">
        <v>110</v>
      </c>
      <c r="O8" s="133"/>
      <c r="P8" s="132"/>
      <c r="Q8" s="132"/>
      <c r="R8" s="132"/>
      <c r="S8" s="132"/>
      <c r="T8" s="132"/>
      <c r="U8" s="69" t="s">
        <v>111</v>
      </c>
      <c r="V8" s="69" t="s">
        <v>112</v>
      </c>
      <c r="W8" s="132"/>
      <c r="X8" s="132"/>
    </row>
    <row r="9" spans="1:40" ht="41.25" hidden="1" customHeight="1" thickBot="1">
      <c r="A9" s="72"/>
      <c r="B9" s="132"/>
      <c r="C9" s="132"/>
      <c r="D9" s="132"/>
      <c r="E9" s="74"/>
      <c r="F9" s="132"/>
      <c r="G9" s="132"/>
      <c r="H9" s="132"/>
      <c r="I9" s="72" t="s">
        <v>113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214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216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A2" workbookViewId="0">
      <selection activeCell="C30" sqref="C30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208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7" t="s">
        <v>206</v>
      </c>
      <c r="K8" s="45"/>
      <c r="L8" s="45"/>
      <c r="M8" s="45"/>
      <c r="N8" s="42"/>
      <c r="O8" s="40" t="s">
        <v>4</v>
      </c>
      <c r="P8" s="130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9" t="s">
        <v>207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8"/>
      <c r="H16" s="121">
        <v>0</v>
      </c>
      <c r="I16" s="121">
        <f>5612.27+5069.15+5612.27</f>
        <v>16293.69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27337.19</v>
      </c>
      <c r="Q16" s="16"/>
      <c r="R16" s="16">
        <f>SUM(P16:Q16)</f>
        <v>27337.19</v>
      </c>
      <c r="S16" s="121">
        <v>0</v>
      </c>
      <c r="T16" s="121">
        <v>0</v>
      </c>
      <c r="U16" s="121">
        <v>21724.92</v>
      </c>
      <c r="V16" s="16">
        <v>0</v>
      </c>
      <c r="W16" s="121">
        <f>SUM(S16:V16)</f>
        <v>21724.92</v>
      </c>
      <c r="X16" s="16">
        <f>+J16-S16</f>
        <v>3304000</v>
      </c>
      <c r="Y16" s="16">
        <v>0</v>
      </c>
      <c r="Z16" s="121">
        <f>+P16-U16</f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8"/>
      <c r="H17" s="121">
        <v>0</v>
      </c>
      <c r="I17" s="121">
        <f>2756.88+2490.08+2756.88</f>
        <v>8003.84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13428.67</v>
      </c>
      <c r="Q17" s="16"/>
      <c r="R17" s="16">
        <f t="shared" ref="R17:R18" si="0">SUM(P17:Q17)</f>
        <v>13428.67</v>
      </c>
      <c r="S17" s="121">
        <v>0</v>
      </c>
      <c r="T17" s="121">
        <v>0</v>
      </c>
      <c r="U17" s="121">
        <v>10671.79</v>
      </c>
      <c r="V17" s="16">
        <v>0</v>
      </c>
      <c r="W17" s="121">
        <f>SUM(S17:V17)</f>
        <v>10671.79</v>
      </c>
      <c r="X17" s="16">
        <f>+J17-S17</f>
        <v>1623000</v>
      </c>
      <c r="Y17" s="16">
        <v>0</v>
      </c>
      <c r="Z17" s="121">
        <f t="shared" ref="Z17:Z18" si="1">+P17-U17</f>
        <v>2756.8799999999992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f>234.67+211.96+234.67</f>
        <v>681.3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1143.07</v>
      </c>
      <c r="Q18" s="16"/>
      <c r="R18" s="16">
        <f t="shared" si="0"/>
        <v>1143.07</v>
      </c>
      <c r="S18" s="121">
        <v>0</v>
      </c>
      <c r="T18" s="121">
        <v>0</v>
      </c>
      <c r="U18" s="121">
        <v>908.4</v>
      </c>
      <c r="V18" s="16">
        <v>0</v>
      </c>
      <c r="W18" s="121">
        <f>SUM(S18:V18)</f>
        <v>908.4</v>
      </c>
      <c r="X18" s="16">
        <f>+J18-S18</f>
        <v>2763000</v>
      </c>
      <c r="Y18" s="16">
        <v>0</v>
      </c>
      <c r="Z18" s="121">
        <f t="shared" si="1"/>
        <v>234.66999999999996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2">SUM(H16:H18)</f>
        <v>0</v>
      </c>
      <c r="I19" s="18">
        <f t="shared" ref="I19" si="3">SUM(I16:I18)</f>
        <v>24978.829999999998</v>
      </c>
      <c r="J19" s="18">
        <f t="shared" si="2"/>
        <v>7690000</v>
      </c>
      <c r="K19" s="18">
        <f t="shared" si="2"/>
        <v>0</v>
      </c>
      <c r="L19" s="18">
        <f t="shared" si="2"/>
        <v>0</v>
      </c>
      <c r="M19" s="18">
        <f t="shared" si="2"/>
        <v>0</v>
      </c>
      <c r="N19" s="18">
        <f t="shared" si="2"/>
        <v>7690000</v>
      </c>
      <c r="O19" s="18">
        <f t="shared" si="2"/>
        <v>0</v>
      </c>
      <c r="P19" s="18">
        <f t="shared" si="2"/>
        <v>41908.93</v>
      </c>
      <c r="Q19" s="18">
        <f t="shared" si="2"/>
        <v>0</v>
      </c>
      <c r="R19" s="18">
        <f t="shared" si="2"/>
        <v>41908.93</v>
      </c>
      <c r="S19" s="18">
        <f t="shared" si="2"/>
        <v>0</v>
      </c>
      <c r="T19" s="18">
        <f t="shared" si="2"/>
        <v>0</v>
      </c>
      <c r="U19" s="18">
        <f t="shared" si="2"/>
        <v>33305.11</v>
      </c>
      <c r="V19" s="18">
        <f t="shared" si="2"/>
        <v>0</v>
      </c>
      <c r="W19" s="18">
        <f t="shared" si="2"/>
        <v>33305.11</v>
      </c>
      <c r="X19" s="18">
        <f t="shared" si="2"/>
        <v>7690000</v>
      </c>
      <c r="Y19" s="18">
        <f t="shared" si="2"/>
        <v>0</v>
      </c>
      <c r="Z19" s="18">
        <f t="shared" si="2"/>
        <v>8603.82</v>
      </c>
      <c r="AA19" s="18">
        <f t="shared" si="2"/>
        <v>0</v>
      </c>
      <c r="AB19" s="18">
        <f t="shared" si="2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214</v>
      </c>
      <c r="B28" s="60"/>
      <c r="S28" s="59"/>
      <c r="T28" s="59"/>
    </row>
    <row r="29" spans="1:29" ht="18">
      <c r="A29" s="65" t="s">
        <v>216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B27" sqref="B27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208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6" t="s">
        <v>44</v>
      </c>
      <c r="B8" s="136" t="s">
        <v>164</v>
      </c>
      <c r="C8" s="136" t="s">
        <v>165</v>
      </c>
      <c r="D8" s="136" t="s">
        <v>166</v>
      </c>
      <c r="E8" s="136" t="s">
        <v>167</v>
      </c>
      <c r="F8" s="136" t="s">
        <v>168</v>
      </c>
      <c r="G8" s="136" t="s">
        <v>169</v>
      </c>
      <c r="H8" s="136" t="s">
        <v>170</v>
      </c>
      <c r="I8" s="136" t="s">
        <v>186</v>
      </c>
      <c r="J8" s="136" t="s">
        <v>171</v>
      </c>
      <c r="K8" s="136" t="s">
        <v>172</v>
      </c>
      <c r="L8" s="136" t="s">
        <v>173</v>
      </c>
      <c r="M8" s="136" t="s">
        <v>174</v>
      </c>
      <c r="N8" s="136"/>
      <c r="O8" s="136" t="s">
        <v>198</v>
      </c>
      <c r="P8" s="136"/>
      <c r="Q8" s="136" t="s">
        <v>176</v>
      </c>
      <c r="R8" s="136" t="s">
        <v>199</v>
      </c>
      <c r="S8" s="136"/>
      <c r="T8" s="136"/>
      <c r="U8" s="136"/>
      <c r="V8" s="136" t="s">
        <v>144</v>
      </c>
      <c r="W8" s="136" t="s">
        <v>204</v>
      </c>
      <c r="X8" s="136"/>
      <c r="Y8" s="136" t="s">
        <v>183</v>
      </c>
      <c r="Z8" s="136" t="s">
        <v>184</v>
      </c>
      <c r="AA8" s="136" t="s">
        <v>185</v>
      </c>
    </row>
    <row r="9" spans="1:27" ht="38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 t="s">
        <v>2</v>
      </c>
      <c r="N9" s="137" t="s">
        <v>4</v>
      </c>
      <c r="O9" s="136" t="s">
        <v>138</v>
      </c>
      <c r="P9" s="136" t="s">
        <v>175</v>
      </c>
      <c r="Q9" s="136"/>
      <c r="R9" s="136" t="s">
        <v>180</v>
      </c>
      <c r="S9" s="136" t="s">
        <v>181</v>
      </c>
      <c r="T9" s="136" t="s">
        <v>177</v>
      </c>
      <c r="U9" s="136"/>
      <c r="V9" s="136"/>
      <c r="W9" s="136" t="s">
        <v>138</v>
      </c>
      <c r="X9" s="136" t="s">
        <v>182</v>
      </c>
      <c r="Y9" s="136"/>
      <c r="Z9" s="136"/>
      <c r="AA9" s="136"/>
    </row>
    <row r="10" spans="1:27" ht="36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7"/>
      <c r="O10" s="136"/>
      <c r="P10" s="136"/>
      <c r="Q10" s="136"/>
      <c r="R10" s="136"/>
      <c r="S10" s="136"/>
      <c r="T10" s="100" t="s">
        <v>178</v>
      </c>
      <c r="U10" s="100" t="s">
        <v>179</v>
      </c>
      <c r="V10" s="136"/>
      <c r="W10" s="136"/>
      <c r="X10" s="136"/>
      <c r="Y10" s="136"/>
      <c r="Z10" s="136"/>
      <c r="AA10" s="136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8" t="s">
        <v>83</v>
      </c>
      <c r="B13" s="13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214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216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A4" workbookViewId="0">
      <selection activeCell="B23" sqref="B23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209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1" t="s">
        <v>44</v>
      </c>
      <c r="B9" s="141" t="s">
        <v>151</v>
      </c>
      <c r="C9" s="140" t="s">
        <v>137</v>
      </c>
      <c r="D9" s="140"/>
      <c r="E9" s="140"/>
      <c r="F9" s="140"/>
      <c r="G9" s="140"/>
      <c r="H9" s="141" t="s">
        <v>142</v>
      </c>
      <c r="I9" s="140" t="s">
        <v>143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144</v>
      </c>
      <c r="T9" s="140" t="s">
        <v>145</v>
      </c>
      <c r="U9" s="140"/>
      <c r="V9" s="140"/>
      <c r="W9" s="140"/>
      <c r="X9" s="140"/>
      <c r="Y9" s="140"/>
    </row>
    <row r="10" spans="1:25" ht="75">
      <c r="A10" s="142"/>
      <c r="B10" s="142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2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2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214</v>
      </c>
    </row>
    <row r="25" spans="2:13">
      <c r="B25" s="87" t="s">
        <v>216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D1" workbookViewId="0">
      <selection activeCell="I3" sqref="I3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213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1" t="s">
        <v>44</v>
      </c>
      <c r="B8" s="141" t="s">
        <v>151</v>
      </c>
      <c r="C8" s="140" t="s">
        <v>137</v>
      </c>
      <c r="D8" s="140"/>
      <c r="E8" s="140"/>
      <c r="F8" s="140"/>
      <c r="G8" s="140"/>
      <c r="H8" s="141" t="s">
        <v>142</v>
      </c>
      <c r="I8" s="140" t="s">
        <v>143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144</v>
      </c>
      <c r="T8" s="140" t="s">
        <v>145</v>
      </c>
      <c r="U8" s="140"/>
      <c r="V8" s="140"/>
      <c r="W8" s="140"/>
      <c r="X8" s="140"/>
      <c r="Y8" s="140"/>
    </row>
    <row r="9" spans="1:25" ht="63" customHeight="1">
      <c r="A9" s="142"/>
      <c r="B9" s="142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2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2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41908.93</v>
      </c>
      <c r="J13" s="96">
        <v>0</v>
      </c>
      <c r="K13" s="96">
        <v>0</v>
      </c>
      <c r="L13" s="96">
        <f>SUM(I13:K13)-J13</f>
        <v>41908.93</v>
      </c>
      <c r="M13" s="96">
        <v>0</v>
      </c>
      <c r="N13" s="96">
        <v>0</v>
      </c>
      <c r="O13" s="96">
        <v>33305.11</v>
      </c>
      <c r="P13" s="96">
        <v>0</v>
      </c>
      <c r="Q13" s="96">
        <v>0</v>
      </c>
      <c r="R13" s="96">
        <f>SUM(M13:Q13)-N13-P13</f>
        <v>33305.11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8603.82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41908.93</v>
      </c>
      <c r="J15" s="95">
        <f>SUM(J11:J14)</f>
        <v>0</v>
      </c>
      <c r="K15" s="95">
        <f>SUM(K11:K14)</f>
        <v>0</v>
      </c>
      <c r="L15" s="95">
        <f>SUM(L11:L14)</f>
        <v>41908.93</v>
      </c>
      <c r="M15" s="95">
        <f t="shared" si="0"/>
        <v>0</v>
      </c>
      <c r="N15" s="95">
        <f t="shared" si="0"/>
        <v>0</v>
      </c>
      <c r="O15" s="95">
        <f t="shared" si="0"/>
        <v>33305.11</v>
      </c>
      <c r="P15" s="95">
        <f t="shared" si="0"/>
        <v>0</v>
      </c>
      <c r="Q15" s="95">
        <f t="shared" si="0"/>
        <v>0</v>
      </c>
      <c r="R15" s="95">
        <f t="shared" si="0"/>
        <v>33305.11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2018-06-01T01:10:52Z</cp:lastPrinted>
  <dcterms:created xsi:type="dcterms:W3CDTF">2002-01-03T23:53:03Z</dcterms:created>
  <dcterms:modified xsi:type="dcterms:W3CDTF">2018-06-07T02:31:17Z</dcterms:modified>
</cp:coreProperties>
</file>