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firstSheet="1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<sst xmlns="http://schemas.openxmlformats.org/spreadsheetml/2006/main" count="433" uniqueCount="216">
  <si>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</si>
  <si>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</si>
  <si>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</si>
  <si>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</si>
  <si>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</si>
  <si>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</si>
  <si>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</si>
  <si>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</si>
  <si>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</si>
  <si>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</si>
  <si>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</si>
  <si>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</si>
  <si>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</si>
  <si>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</si>
  <si>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</si>
  <si>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</si>
  <si>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</si>
  <si>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</si>
  <si>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</si>
  <si>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</si>
  <si>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</si>
  <si>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</si>
  <si>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</si>
  <si>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</si>
  <si>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</si>
  <si>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</si>
  <si>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</si>
  <si>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</si>
  <si>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</si>
  <si>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</si>
  <si>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</si>
  <si>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</si>
  <si>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</si>
  <si>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</si>
  <si>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</si>
  <si>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</si>
  <si>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</si>
  <si>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</si>
  <si>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</si>
  <si>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</si>
  <si>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</si>
  <si>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</si>
  <si>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</si>
  <si>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</si>
  <si>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</si>
  <si>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</si>
  <si>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</si>
  <si>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</si>
  <si>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</si>
  <si>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</si>
  <si>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</si>
  <si>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</si>
  <si>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</si>
  <si>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</si>
  <si>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</si>
  <si>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</si>
  <si>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</si>
  <si>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</si>
  <si>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</si>
  <si>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</si>
  <si>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</si>
  <si>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</si>
  <si>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</si>
  <si>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</si>
  <si>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</si>
  <si>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</si>
  <si>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</si>
  <si>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</si>
  <si>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</si>
  <si>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</si>
  <si>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</si>
  <si>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</si>
  <si>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</si>
  <si>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</si>
  <si>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</si>
  <si>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</si>
  <si>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</si>
  <si>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</si>
  <si>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</si>
  <si>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</si>
  <si>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</si>
  <si>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</si>
  <si>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</si>
  <si>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</si>
  <si>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</si>
  <si>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</si>
  <si>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</si>
  <si>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</si>
  <si>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</si>
  <si>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</si>
  <si>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</si>
  <si>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</si>
  <si>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</si>
  <si>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</si>
  <si>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</si>
  <si>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</si>
  <si>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</si>
  <si>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</si>
  <si>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</si>
  <si>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</si>
  <si>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</si>
  <si>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</si>
  <si>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</si>
  <si>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</si>
  <si>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</si>
  <si>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</si>
  <si>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</si>
  <si>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</si>
  <si>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</si>
  <si>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</si>
  <si>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</si>
  <si>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</si>
  <si>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</si>
  <si>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</si>
  <si>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</si>
  <si>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</si>
  <si>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</si>
  <si>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</si>
  <si>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</si>
  <si>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</si>
  <si>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</si>
  <si>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</si>
  <si>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</si>
  <si>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</si>
  <si>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</si>
  <si>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</si>
  <si>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</si>
  <si>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</si>
  <si>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</si>
  <si>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</si>
  <si>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</si>
  <si>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</si>
  <si>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</si>
  <si>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</si>
  <si>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</si>
  <si>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</si>
  <si>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</si>
  <si>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</si>
  <si>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</si>
  <si>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</si>
  <si>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</si>
  <si>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</si>
  <si>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</si>
  <si>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</si>
  <si>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</si>
  <si>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</si>
  <si>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</si>
  <si>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</si>
  <si>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</si>
  <si>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</si>
  <si>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</si>
  <si>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</si>
  <si>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</si>
  <si>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</si>
  <si>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</si>
  <si>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</si>
  <si>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</si>
  <si>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</si>
  <si>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</si>
  <si>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</si>
  <si>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</si>
  <si>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</si>
  <si>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</si>
  <si>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</si>
  <si>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</si>
  <si>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</si>
  <si>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</si>
  <si>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</si>
  <si>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</si>
  <si>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</si>
  <si>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</si>
  <si>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</si>
  <si>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</si>
  <si>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</si>
  <si>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</si>
  <si>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</si>
  <si>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</si>
  <si>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</si>
  <si>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</si>
  <si>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</si>
  <si>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</si>
  <si>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</si>
  <si>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</si>
  <si>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</si>
  <si>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</si>
  <si>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</si>
  <si>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</si>
  <si>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</si>
  <si>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</si>
  <si>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</si>
  <si>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</si>
  <si>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</si>
  <si>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</si>
  <si>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</si>
  <si>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</si>
  <si>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</si>
  <si>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</si>
  <si>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</si>
  <si>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</si>
  <si>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</si>
  <si>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</si>
  <si>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</si>
  <si>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</si>
  <si>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</si>
  <si>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</si>
  <si>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</si>
  <si>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</si>
  <si>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</si>
  <si>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</si>
  <si>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</si>
  <si>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</si>
  <si>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>на 01.10.2012г.</t>
  </si>
  <si>
    <t xml:space="preserve">  Остаток долга на 01.10.2012г.</t>
  </si>
  <si>
    <t xml:space="preserve">   Остаток долга на "01" 10.2012г.</t>
  </si>
  <si>
    <t xml:space="preserve"> Погашено на "01"10.2012г.</t>
  </si>
  <si>
    <t>за период с 01.01.2012  по   30.09.2012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</si>
</sst>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L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211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212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O1">
      <pane xSplit="14925" topLeftCell="M15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211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9" t="s">
        <v>88</v>
      </c>
      <c r="C7" s="128" t="s">
        <v>89</v>
      </c>
      <c r="D7" s="130" t="s">
        <v>90</v>
      </c>
      <c r="E7" s="76" t="s">
        <v>82</v>
      </c>
      <c r="F7" s="129" t="s">
        <v>91</v>
      </c>
      <c r="G7" s="128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9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5" t="s">
        <v>16</v>
      </c>
      <c r="B8" s="129"/>
      <c r="C8" s="128"/>
      <c r="D8" s="130"/>
      <c r="E8" s="75" t="s">
        <v>107</v>
      </c>
      <c r="F8" s="129"/>
      <c r="G8" s="128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9"/>
      <c r="P8" s="128"/>
      <c r="Q8" s="128"/>
      <c r="R8" s="128"/>
      <c r="S8" s="128"/>
      <c r="T8" s="128"/>
      <c r="U8" s="72" t="s">
        <v>111</v>
      </c>
      <c r="V8" s="72" t="s">
        <v>112</v>
      </c>
      <c r="W8" s="128"/>
      <c r="X8" s="128"/>
    </row>
    <row r="9" spans="1:40" ht="41.25" customHeight="1" hidden="1" thickBot="1">
      <c r="A9" s="75"/>
      <c r="B9" s="128"/>
      <c r="C9" s="128"/>
      <c r="D9" s="128"/>
      <c r="E9" s="77"/>
      <c r="F9" s="128"/>
      <c r="G9" s="128"/>
      <c r="H9" s="128"/>
      <c r="I9" s="75" t="s">
        <v>113</v>
      </c>
      <c r="J9" s="128"/>
      <c r="K9" s="77"/>
      <c r="L9" s="128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L1">
      <selection activeCell="W16" sqref="W16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211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214</v>
      </c>
      <c r="U8" s="111"/>
      <c r="V8" s="109"/>
      <c r="W8" s="109"/>
      <c r="X8" s="115" t="s">
        <v>213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3001906.2199999997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v>660000</v>
      </c>
      <c r="I17" s="16">
        <f>3068.49+23715.85+22185.79+23715.85+22884.7+23487.43+22518.03+23078.69+22904.37</f>
        <v>187559.19999999998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f>550000+110000</f>
        <v>660000</v>
      </c>
      <c r="T17" s="16">
        <v>0</v>
      </c>
      <c r="U17" s="16">
        <f>3068.49+23715.85+22185.79+23715.85+22884.7+23487.43+22518.03+23078.69+22904.37</f>
        <v>187559.19999999998</v>
      </c>
      <c r="V17" s="16">
        <v>10.12</v>
      </c>
      <c r="W17" s="16">
        <f>SUM(S17:V17)</f>
        <v>847569.32</v>
      </c>
      <c r="X17" s="16">
        <f>+J17-S17</f>
        <v>13340000</v>
      </c>
      <c r="Y17" s="16">
        <v>0</v>
      </c>
      <c r="Z17" s="126">
        <v>22359.05</v>
      </c>
      <c r="AA17" s="16"/>
      <c r="AB17" s="16">
        <f>SUM(X17:AA17)</f>
        <v>13362359.05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2097630</v>
      </c>
      <c r="I18" s="18">
        <f t="shared" si="0"/>
        <v>277619.41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2105342</v>
      </c>
      <c r="T18" s="18">
        <f t="shared" si="0"/>
        <v>1437630</v>
      </c>
      <c r="U18" s="18">
        <f t="shared" si="0"/>
        <v>277619.41</v>
      </c>
      <c r="V18" s="18">
        <f t="shared" si="0"/>
        <v>28884.13</v>
      </c>
      <c r="W18" s="18">
        <f t="shared" si="0"/>
        <v>3849475.5399999996</v>
      </c>
      <c r="X18" s="18">
        <f t="shared" si="0"/>
        <v>16318674</v>
      </c>
      <c r="Y18" s="18">
        <f t="shared" si="0"/>
        <v>0</v>
      </c>
      <c r="Z18" s="18">
        <f t="shared" si="0"/>
        <v>22359.05</v>
      </c>
      <c r="AA18" s="18">
        <f t="shared" si="0"/>
        <v>0</v>
      </c>
      <c r="AB18" s="18">
        <f t="shared" si="0"/>
        <v>16341033.05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211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5" t="s">
        <v>2</v>
      </c>
      <c r="N9" s="135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5"/>
      <c r="N10" s="135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3" t="s">
        <v>83</v>
      </c>
      <c r="B13" s="13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H4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215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6" t="s">
        <v>44</v>
      </c>
      <c r="B9" s="136" t="s">
        <v>151</v>
      </c>
      <c r="C9" s="138" t="s">
        <v>137</v>
      </c>
      <c r="D9" s="138"/>
      <c r="E9" s="138"/>
      <c r="F9" s="138"/>
      <c r="G9" s="138"/>
      <c r="H9" s="136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6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37"/>
      <c r="B10" s="137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7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7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workbookViewId="0" topLeftCell="K7">
      <selection activeCell="O14" sqref="O1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215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480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6" t="s">
        <v>44</v>
      </c>
      <c r="B8" s="136" t="s">
        <v>151</v>
      </c>
      <c r="C8" s="138" t="s">
        <v>137</v>
      </c>
      <c r="D8" s="138"/>
      <c r="E8" s="138"/>
      <c r="F8" s="138"/>
      <c r="G8" s="138"/>
      <c r="H8" s="136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6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37"/>
      <c r="B9" s="137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7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7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23715.85+22185.79+23715.85+22884.7+23487.43+22518.03+23078.69+22904.37+22359.05</f>
        <v>206849.75999999998</v>
      </c>
      <c r="J13" s="99">
        <v>0</v>
      </c>
      <c r="K13" s="99">
        <f>23506.86+5367.15+10.12</f>
        <v>28884.13</v>
      </c>
      <c r="L13" s="99">
        <f>SUM(I13:K13)-J13</f>
        <v>235733.88999999998</v>
      </c>
      <c r="M13" s="99">
        <f>718815+718815+7712+110000+110000+110000+110000+110000+110000</f>
        <v>2105342</v>
      </c>
      <c r="N13" s="99">
        <v>0</v>
      </c>
      <c r="O13" s="99">
        <f>139030.34+23715.85+22884.7+23487.43+22518.03+23078.69+22904.37</f>
        <v>277619.41000000003</v>
      </c>
      <c r="P13" s="99">
        <v>0</v>
      </c>
      <c r="Q13" s="99">
        <f>23506.86+5367.15+10.12</f>
        <v>28884.13</v>
      </c>
      <c r="R13" s="99">
        <f>SUM(M13:Q13)-N13-P13</f>
        <v>2411845.54</v>
      </c>
      <c r="S13" s="99">
        <v>0</v>
      </c>
      <c r="T13" s="98">
        <f>+C13+H13-M13-S13</f>
        <v>16318674</v>
      </c>
      <c r="U13" s="98">
        <v>0</v>
      </c>
      <c r="V13" s="98">
        <f>+E13+I13-O13</f>
        <v>22359.04999999993</v>
      </c>
      <c r="W13" s="99">
        <v>0</v>
      </c>
      <c r="X13" s="98">
        <f>+F13+K13-Q13</f>
        <v>0</v>
      </c>
      <c r="Y13" s="99">
        <f>SUM(T13:X13)-U13-W13</f>
        <v>16341033.05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248383.71999999997</v>
      </c>
      <c r="J15" s="98">
        <f>SUM(J11:J14)</f>
        <v>0</v>
      </c>
      <c r="K15" s="98">
        <f>SUM(K11:K14)</f>
        <v>28884.13</v>
      </c>
      <c r="L15" s="98">
        <f>SUM(L11:L14)</f>
        <v>277267.85</v>
      </c>
      <c r="M15" s="98">
        <f t="shared" si="0"/>
        <v>5555342</v>
      </c>
      <c r="N15" s="98">
        <f t="shared" si="0"/>
        <v>0</v>
      </c>
      <c r="O15" s="98">
        <f t="shared" si="0"/>
        <v>319153.37000000005</v>
      </c>
      <c r="P15" s="98">
        <f t="shared" si="0"/>
        <v>0</v>
      </c>
      <c r="Q15" s="98">
        <f t="shared" si="0"/>
        <v>28884.13</v>
      </c>
      <c r="R15" s="98">
        <f t="shared" si="0"/>
        <v>5903379.5</v>
      </c>
      <c r="S15" s="98">
        <f t="shared" si="0"/>
        <v>0</v>
      </c>
      <c r="T15" s="98">
        <f t="shared" si="0"/>
        <v>16318674</v>
      </c>
      <c r="U15" s="98">
        <f t="shared" si="0"/>
        <v>0</v>
      </c>
      <c r="V15" s="98">
        <f t="shared" si="0"/>
        <v>22359.04999999993</v>
      </c>
      <c r="W15" s="98">
        <f t="shared" si="0"/>
        <v>0</v>
      </c>
      <c r="X15" s="98">
        <f t="shared" si="0"/>
        <v>0</v>
      </c>
      <c r="Y15" s="98">
        <f t="shared" si="0"/>
        <v>16341033.05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2012-10-03T06:11:35Z</cp:lastPrinted>
  <dcterms:created xsi:type="dcterms:W3CDTF">2002-01-03T23:53:03Z</dcterms:created>
  <dcterms:modified xsi:type="dcterms:W3CDTF">2012-10-03T06:14:26Z</dcterms:modified>
  <cp:category/>
  <cp:version/>
  <cp:contentType/>
  <cp:contentStatus/>
</cp:coreProperties>
</file>