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<sst xmlns="http://schemas.openxmlformats.org/spreadsheetml/2006/main" count="433" uniqueCount="216">
  <si>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</si>
  <si>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</si>
  <si>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</si>
  <si>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</si>
  <si>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</si>
  <si>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</si>
  <si>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</si>
  <si>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</si>
  <si>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</si>
  <si>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</si>
  <si>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</si>
  <si>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</si>
  <si>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</si>
  <si>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</si>
  <si>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</si>
  <si>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</si>
  <si>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</si>
  <si>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</si>
  <si>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</si>
  <si>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</si>
  <si>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</si>
  <si>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</si>
  <si>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</si>
  <si>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</si>
  <si>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</si>
  <si>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</si>
  <si>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</si>
  <si>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</si>
  <si>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</si>
  <si>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</si>
  <si>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</si>
  <si>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</si>
  <si>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</si>
  <si>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</si>
  <si>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</si>
  <si>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</si>
  <si>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</si>
  <si>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</si>
  <si>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</si>
  <si>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</si>
  <si>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</si>
  <si>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</si>
  <si>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</si>
  <si>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</si>
  <si>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</si>
  <si>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</si>
  <si>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</si>
  <si>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</si>
  <si>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</si>
  <si>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</si>
  <si>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</si>
  <si>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</si>
  <si>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</si>
  <si>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</si>
  <si>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</si>
  <si>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</si>
  <si>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</si>
  <si>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</si>
  <si>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</si>
  <si>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</si>
  <si>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</si>
  <si>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</si>
  <si>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</si>
  <si>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</si>
  <si>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</si>
  <si>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</si>
  <si>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</si>
  <si>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</si>
  <si>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</si>
  <si>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</si>
  <si>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</si>
  <si>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</si>
  <si>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</si>
  <si>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</si>
  <si>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</si>
  <si>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</si>
  <si>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</si>
  <si>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</si>
  <si>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</si>
  <si>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</si>
  <si>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</si>
  <si>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</si>
  <si>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</si>
  <si>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</si>
  <si>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</si>
  <si>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</si>
  <si>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</si>
  <si>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</si>
  <si>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</si>
  <si>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</si>
  <si>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</si>
  <si>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</si>
  <si>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</si>
  <si>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</si>
  <si>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</si>
  <si>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</si>
  <si>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</si>
  <si>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</si>
  <si>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</si>
  <si>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</si>
  <si>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</si>
  <si>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</si>
  <si>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</si>
  <si>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</si>
  <si>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</si>
  <si>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</si>
  <si>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</si>
  <si>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</si>
  <si>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</si>
  <si>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</si>
  <si>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</si>
  <si>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</si>
  <si>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</si>
  <si>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</si>
  <si>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</si>
  <si>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</si>
  <si>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</si>
  <si>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</si>
  <si>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</si>
  <si>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</si>
  <si>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</si>
  <si>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</si>
  <si>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</si>
  <si>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</si>
  <si>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</si>
  <si>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</si>
  <si>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</si>
  <si>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</si>
  <si>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</si>
  <si>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</si>
  <si>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</si>
  <si>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</si>
  <si>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</si>
  <si>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</si>
  <si>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</si>
  <si>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</si>
  <si>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</si>
  <si>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</si>
  <si>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</si>
  <si>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</si>
  <si>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</si>
  <si>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</si>
  <si>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</si>
  <si>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</si>
  <si>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</si>
  <si>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</si>
  <si>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</si>
  <si>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</si>
  <si>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</si>
  <si>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</si>
  <si>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</si>
  <si>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</si>
  <si>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</si>
  <si>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</si>
  <si>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</si>
  <si>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</si>
  <si>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</si>
  <si>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</si>
  <si>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</si>
  <si>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</si>
  <si>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</si>
  <si>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</si>
  <si>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</si>
  <si>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</si>
  <si>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</si>
  <si>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</si>
  <si>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</si>
  <si>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</si>
  <si>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</si>
  <si>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</si>
  <si>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</si>
  <si>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</si>
  <si>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</si>
  <si>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</si>
  <si>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</si>
  <si>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</si>
  <si>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</si>
  <si>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</si>
  <si>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</si>
  <si>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</si>
  <si>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</si>
  <si>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</si>
  <si>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</si>
  <si>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</si>
  <si>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</si>
  <si>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</si>
  <si>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</si>
  <si>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</si>
  <si>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</si>
  <si>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</si>
  <si>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</si>
  <si>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</si>
  <si>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</si>
  <si>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</si>
  <si>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</si>
  <si>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</si>
  <si>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</si>
  <si>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</si>
  <si>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</si>
  <si>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</si>
  <si>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</si>
  <si>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</si>
  <si>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</si>
  <si>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</si>
  <si>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</si>
  <si>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</si>
  <si>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</si>
  <si>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</si>
  <si>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</si>
  <si>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Начислено на 01.06.2012г.</t>
  </si>
  <si>
    <t>Погашено на 01.06.2012г.</t>
  </si>
  <si>
    <t xml:space="preserve">  Остаток долга на 01.08.2012г.</t>
  </si>
  <si>
    <t>на 01.08.2012г.</t>
  </si>
  <si>
    <t xml:space="preserve"> Погашено на "01"08.2012г.</t>
  </si>
  <si>
    <t xml:space="preserve">   Остаток долга на "01" 08.2012г.</t>
  </si>
  <si>
    <t>за период с 01.01.2012  по   31.07.2012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</si>
</sst>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212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210</v>
      </c>
      <c r="Q7" s="24"/>
      <c r="R7" s="24"/>
      <c r="S7" s="27"/>
      <c r="T7" s="23" t="s">
        <v>211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Q1">
      <pane xSplit="14925" topLeftCell="M17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212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9" t="s">
        <v>88</v>
      </c>
      <c r="C7" s="128" t="s">
        <v>89</v>
      </c>
      <c r="D7" s="130" t="s">
        <v>90</v>
      </c>
      <c r="E7" s="76" t="s">
        <v>82</v>
      </c>
      <c r="F7" s="129" t="s">
        <v>91</v>
      </c>
      <c r="G7" s="128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5" t="s">
        <v>16</v>
      </c>
      <c r="B8" s="129"/>
      <c r="C8" s="128"/>
      <c r="D8" s="130"/>
      <c r="E8" s="75" t="s">
        <v>107</v>
      </c>
      <c r="F8" s="129"/>
      <c r="G8" s="128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9"/>
      <c r="P8" s="128"/>
      <c r="Q8" s="128"/>
      <c r="R8" s="128"/>
      <c r="S8" s="128"/>
      <c r="T8" s="128"/>
      <c r="U8" s="72" t="s">
        <v>111</v>
      </c>
      <c r="V8" s="72" t="s">
        <v>112</v>
      </c>
      <c r="W8" s="128"/>
      <c r="X8" s="128"/>
    </row>
    <row r="9" spans="1:40" ht="41.25" customHeight="1" hidden="1" thickBot="1">
      <c r="A9" s="75"/>
      <c r="B9" s="128"/>
      <c r="C9" s="128"/>
      <c r="D9" s="128"/>
      <c r="E9" s="77"/>
      <c r="F9" s="128"/>
      <c r="G9" s="128"/>
      <c r="H9" s="128"/>
      <c r="I9" s="75" t="s">
        <v>113</v>
      </c>
      <c r="J9" s="128"/>
      <c r="K9" s="77"/>
      <c r="L9" s="128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N1">
      <selection activeCell="T23" sqref="T23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87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212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213</v>
      </c>
      <c r="U8" s="111"/>
      <c r="V8" s="109"/>
      <c r="W8" s="109"/>
      <c r="X8" s="115" t="s">
        <v>214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</f>
        <v>1445342</v>
      </c>
      <c r="T16" s="16">
        <f>718815+718815</f>
        <v>1437630</v>
      </c>
      <c r="U16" s="16">
        <f>90060.21</f>
        <v>90060.21</v>
      </c>
      <c r="V16" s="16">
        <f>23506.86+5367.15</f>
        <v>28874.010000000002</v>
      </c>
      <c r="W16" s="16">
        <f>SUM(S16:V16)</f>
        <v>3001906.2199999997</v>
      </c>
      <c r="X16" s="16">
        <f>+J16-S16</f>
        <v>2978674</v>
      </c>
      <c r="Y16" s="16">
        <v>0</v>
      </c>
      <c r="Z16" s="126">
        <f>+L16-U16</f>
        <v>0</v>
      </c>
      <c r="AA16" s="126">
        <v>0</v>
      </c>
      <c r="AB16" s="16">
        <f>SUM(X16:AA16)-Y16</f>
        <v>2978674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>
        <v>41054</v>
      </c>
      <c r="H17" s="16">
        <v>440000</v>
      </c>
      <c r="I17" s="16">
        <f>3068.49+23715.85+22185.79+23715.85+22884.7+23487.43+22518.03</f>
        <v>141576.13999999998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440000</v>
      </c>
      <c r="T17" s="16">
        <v>0</v>
      </c>
      <c r="U17" s="16">
        <f>3068.49+23715.85+22185.79+23715.85+22884.7+23487.43+22518.03</f>
        <v>141576.13999999998</v>
      </c>
      <c r="V17" s="16">
        <v>10.12</v>
      </c>
      <c r="W17" s="16">
        <f>SUM(S17:V17)</f>
        <v>581586.26</v>
      </c>
      <c r="X17" s="16">
        <f>+J17-S17</f>
        <v>13560000</v>
      </c>
      <c r="Y17" s="16">
        <v>0</v>
      </c>
      <c r="Z17" s="126">
        <v>23078.69</v>
      </c>
      <c r="AA17" s="16"/>
      <c r="AB17" s="16">
        <f>SUM(X17:AA17)</f>
        <v>13583078.69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1877630</v>
      </c>
      <c r="I18" s="18">
        <f t="shared" si="0"/>
        <v>231636.34999999998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1885342</v>
      </c>
      <c r="T18" s="18">
        <f t="shared" si="0"/>
        <v>1437630</v>
      </c>
      <c r="U18" s="18">
        <f t="shared" si="0"/>
        <v>231636.34999999998</v>
      </c>
      <c r="V18" s="18">
        <f t="shared" si="0"/>
        <v>28884.13</v>
      </c>
      <c r="W18" s="18">
        <f t="shared" si="0"/>
        <v>3583492.4799999995</v>
      </c>
      <c r="X18" s="18">
        <f t="shared" si="0"/>
        <v>16538674</v>
      </c>
      <c r="Y18" s="18">
        <f t="shared" si="0"/>
        <v>0</v>
      </c>
      <c r="Z18" s="18">
        <f t="shared" si="0"/>
        <v>23078.69</v>
      </c>
      <c r="AA18" s="18">
        <f t="shared" si="0"/>
        <v>0</v>
      </c>
      <c r="AB18" s="18">
        <f t="shared" si="0"/>
        <v>16561752.69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212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5" t="s">
        <v>2</v>
      </c>
      <c r="N9" s="135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5"/>
      <c r="N10" s="135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3" t="s">
        <v>83</v>
      </c>
      <c r="B13" s="13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B1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215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6" t="s">
        <v>44</v>
      </c>
      <c r="B9" s="136" t="s">
        <v>151</v>
      </c>
      <c r="C9" s="138" t="s">
        <v>137</v>
      </c>
      <c r="D9" s="138"/>
      <c r="E9" s="138"/>
      <c r="F9" s="138"/>
      <c r="G9" s="138"/>
      <c r="H9" s="136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6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37"/>
      <c r="B10" s="137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7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7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B1">
      <selection activeCell="B13" sqref="B13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215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480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6" t="s">
        <v>44</v>
      </c>
      <c r="B8" s="136" t="s">
        <v>151</v>
      </c>
      <c r="C8" s="138" t="s">
        <v>137</v>
      </c>
      <c r="D8" s="138"/>
      <c r="E8" s="138"/>
      <c r="F8" s="138"/>
      <c r="G8" s="138"/>
      <c r="H8" s="136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6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37"/>
      <c r="B9" s="137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7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7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23715.85+22185.79+23715.85+22884.7+23487.43+22518.03+23078.69</f>
        <v>161586.34</v>
      </c>
      <c r="J13" s="99">
        <v>0</v>
      </c>
      <c r="K13" s="99">
        <f>23506.86+5367.15+10.12</f>
        <v>28884.13</v>
      </c>
      <c r="L13" s="99">
        <f>SUM(I13:K13)-J13</f>
        <v>190470.47</v>
      </c>
      <c r="M13" s="99">
        <f>718815+718815+7712+110000+110000+110000+110000</f>
        <v>1885342</v>
      </c>
      <c r="N13" s="99">
        <v>0</v>
      </c>
      <c r="O13" s="99">
        <f>139030.34+23715.85+22884.7+23487.43+22518.03</f>
        <v>231636.35</v>
      </c>
      <c r="P13" s="99">
        <v>0</v>
      </c>
      <c r="Q13" s="99">
        <f>23506.86+5367.15+10.12</f>
        <v>28884.13</v>
      </c>
      <c r="R13" s="99">
        <f>SUM(M13:Q13)-N13-P13</f>
        <v>2145862.48</v>
      </c>
      <c r="S13" s="99">
        <v>0</v>
      </c>
      <c r="T13" s="98">
        <f>+C13+H13-M13-S13</f>
        <v>16538674</v>
      </c>
      <c r="U13" s="98">
        <v>0</v>
      </c>
      <c r="V13" s="98">
        <f>+E13+I13-O13</f>
        <v>23078.690000000002</v>
      </c>
      <c r="W13" s="99">
        <v>0</v>
      </c>
      <c r="X13" s="98">
        <f>+F13+K13-Q13</f>
        <v>0</v>
      </c>
      <c r="Y13" s="99">
        <f>SUM(T13:X13)-U13-W13</f>
        <v>16561752.69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203120.3</v>
      </c>
      <c r="J15" s="98">
        <f>SUM(J11:J14)</f>
        <v>0</v>
      </c>
      <c r="K15" s="98">
        <f>SUM(K11:K14)</f>
        <v>28884.13</v>
      </c>
      <c r="L15" s="98">
        <f>SUM(L11:L14)</f>
        <v>232004.43</v>
      </c>
      <c r="M15" s="98">
        <f t="shared" si="0"/>
        <v>5335342</v>
      </c>
      <c r="N15" s="98">
        <f t="shared" si="0"/>
        <v>0</v>
      </c>
      <c r="O15" s="98">
        <f t="shared" si="0"/>
        <v>273170.31</v>
      </c>
      <c r="P15" s="98">
        <f t="shared" si="0"/>
        <v>0</v>
      </c>
      <c r="Q15" s="98">
        <f t="shared" si="0"/>
        <v>28884.13</v>
      </c>
      <c r="R15" s="98">
        <f t="shared" si="0"/>
        <v>5637396.4399999995</v>
      </c>
      <c r="S15" s="98">
        <f t="shared" si="0"/>
        <v>0</v>
      </c>
      <c r="T15" s="98">
        <f t="shared" si="0"/>
        <v>16538674</v>
      </c>
      <c r="U15" s="98">
        <f t="shared" si="0"/>
        <v>0</v>
      </c>
      <c r="V15" s="98">
        <f t="shared" si="0"/>
        <v>23078.690000000002</v>
      </c>
      <c r="W15" s="98">
        <f t="shared" si="0"/>
        <v>0</v>
      </c>
      <c r="X15" s="98">
        <f t="shared" si="0"/>
        <v>0</v>
      </c>
      <c r="Y15" s="98">
        <f t="shared" si="0"/>
        <v>16561752.69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2012-08-06T07:55:33Z</cp:lastPrinted>
  <dcterms:created xsi:type="dcterms:W3CDTF">2002-01-03T23:53:03Z</dcterms:created>
  <dcterms:modified xsi:type="dcterms:W3CDTF">2012-08-06T07:57:33Z</dcterms:modified>
  <cp:category/>
  <cp:version/>
  <cp:contentType/>
  <cp:contentStatus/>
</cp:coreProperties>
</file>